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2CB4419-C4F3-4234-9586-46FB1805A751}" xr6:coauthVersionLast="45" xr6:coauthVersionMax="45" xr10:uidLastSave="{00000000-0000-0000-0000-000000000000}"/>
  <bookViews>
    <workbookView xWindow="-120" yWindow="-120" windowWidth="24240" windowHeight="13140" xr2:uid="{781E8D49-7D0E-4030-A48A-1F88931D616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4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9" i="1" s="1"/>
  <c r="F274" i="1"/>
  <c r="F275" i="1"/>
  <c r="F276" i="1"/>
  <c r="F277" i="1"/>
  <c r="F278" i="1"/>
  <c r="F284" i="1"/>
  <c r="F285" i="1" s="1"/>
  <c r="F175" i="1" s="1"/>
  <c r="F97" i="1" l="1"/>
  <c r="F179" i="1"/>
  <c r="F262" i="1"/>
  <c r="F266" i="1" s="1"/>
  <c r="F222" i="1"/>
  <c r="F78" i="1"/>
  <c r="F38" i="1"/>
  <c r="F28" i="1" s="1"/>
  <c r="F177" i="1" s="1"/>
  <c r="F263" i="1"/>
  <c r="F180" i="1" l="1"/>
  <c r="F178" i="1"/>
  <c r="F181" i="1" s="1"/>
</calcChain>
</file>

<file path=xl/sharedStrings.xml><?xml version="1.0" encoding="utf-8"?>
<sst xmlns="http://schemas.openxmlformats.org/spreadsheetml/2006/main" count="632" uniqueCount="407">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</sst>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_-&quot;R$ &quot;* #,##0.00_-;&quot;-R$ &quot;* #,##0.00_-;_-&quot;R$ &quot;* \-??_-;_-@_-"/>
    <numFmt numFmtId="168" formatCode="[$-416]mmm\-yy;@"/>
    <numFmt numFmtId="169" formatCode="0.0000000"/>
    <numFmt numFmtId="170" formatCode="_-* #,##0.00_-;\-* #,##0.00_-;_-* &quot;-&quot;??_-;_-@"/>
    <numFmt numFmtId="171" formatCode="_-* #,##0.00_-;\-* #,##0.00_-;_-* \-??_-;_-@"/>
    <numFmt numFmtId="172" formatCode="[$-416]mmm\-yy"/>
    <numFmt numFmtId="173" formatCode="[&lt;=99999999999]000\.000\.000\-00;00\.000\.000\/0000\-00\ "/>
    <numFmt numFmtId="174" formatCode="mm/yyyy"/>
  </numFmts>
  <fonts count="3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0"/>
      <name val="Arial"/>
      <family val="2"/>
      <charset val="1"/>
    </font>
    <font>
      <b/>
      <sz val="13"/>
      <color indexed="63"/>
      <name val="Calibri"/>
      <family val="2"/>
      <charset val="1"/>
    </font>
    <font>
      <sz val="11"/>
      <color rgb="FF333333"/>
      <name val="Calibri"/>
      <family val="2"/>
    </font>
    <font>
      <sz val="14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7" fontId="13" fillId="0" borderId="0" applyBorder="0" applyProtection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7" fontId="14" fillId="0" borderId="12" xfId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5" fillId="0" borderId="0" xfId="0" applyNumberFormat="1" applyFont="1" applyAlignment="1">
      <alignment vertical="center"/>
    </xf>
    <xf numFmtId="167" fontId="16" fillId="0" borderId="13" xfId="1" applyFont="1" applyBorder="1" applyAlignment="1" applyProtection="1">
      <alignment horizontal="center" vertical="center"/>
      <protection locked="0"/>
    </xf>
    <xf numFmtId="167" fontId="16" fillId="0" borderId="14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64" fontId="15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8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5" fillId="5" borderId="15" xfId="0" applyFont="1" applyFill="1" applyBorder="1" applyAlignment="1" applyProtection="1">
      <alignment vertical="center"/>
      <protection locked="0"/>
    </xf>
    <xf numFmtId="0" fontId="15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7" fontId="16" fillId="0" borderId="16" xfId="1" applyFont="1" applyBorder="1" applyAlignment="1" applyProtection="1">
      <alignment horizontal="center" vertical="center"/>
      <protection locked="0"/>
    </xf>
    <xf numFmtId="167" fontId="16" fillId="0" borderId="17" xfId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165" fontId="23" fillId="0" borderId="8" xfId="0" applyNumberFormat="1" applyFont="1" applyBorder="1" applyAlignment="1">
      <alignment horizontal="left"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0" fontId="5" fillId="0" borderId="18" xfId="0" applyFont="1" applyBorder="1"/>
    <xf numFmtId="168" fontId="5" fillId="0" borderId="18" xfId="0" applyNumberFormat="1" applyFont="1" applyBorder="1"/>
    <xf numFmtId="0" fontId="20" fillId="0" borderId="3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/>
    </xf>
    <xf numFmtId="168" fontId="26" fillId="2" borderId="19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left" vertical="center"/>
    </xf>
    <xf numFmtId="165" fontId="27" fillId="0" borderId="1" xfId="0" applyNumberFormat="1" applyFont="1" applyBorder="1" applyAlignment="1">
      <alignment horizontal="left" vertical="center"/>
    </xf>
    <xf numFmtId="0" fontId="5" fillId="0" borderId="20" xfId="0" applyFont="1" applyBorder="1"/>
    <xf numFmtId="164" fontId="24" fillId="3" borderId="19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65" fontId="28" fillId="2" borderId="10" xfId="0" applyNumberFormat="1" applyFont="1" applyFill="1" applyBorder="1" applyAlignment="1">
      <alignment horizontal="left" vertical="center" wrapText="1"/>
    </xf>
    <xf numFmtId="169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9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70" fontId="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71" fontId="29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5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9" fillId="0" borderId="0" xfId="0" applyNumberFormat="1" applyFont="1" applyAlignment="1">
      <alignment vertical="center"/>
    </xf>
    <xf numFmtId="170" fontId="29" fillId="0" borderId="0" xfId="0" applyNumberFormat="1" applyFont="1" applyAlignment="1">
      <alignment vertical="center"/>
    </xf>
    <xf numFmtId="165" fontId="23" fillId="0" borderId="8" xfId="0" applyNumberFormat="1" applyFont="1" applyBorder="1" applyAlignment="1">
      <alignment horizontal="left" vertical="center" wrapText="1"/>
    </xf>
    <xf numFmtId="165" fontId="27" fillId="0" borderId="3" xfId="0" applyNumberFormat="1" applyFont="1" applyBorder="1" applyAlignment="1">
      <alignment vertical="center"/>
    </xf>
    <xf numFmtId="165" fontId="20" fillId="0" borderId="4" xfId="0" applyNumberFormat="1" applyFont="1" applyBorder="1" applyAlignment="1">
      <alignment vertical="center"/>
    </xf>
    <xf numFmtId="49" fontId="23" fillId="0" borderId="19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2" fontId="7" fillId="3" borderId="15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4" fillId="2" borderId="10" xfId="0" applyNumberFormat="1" applyFont="1" applyFill="1" applyBorder="1" applyAlignment="1">
      <alignment horizontal="center" vertical="center" wrapText="1"/>
    </xf>
    <xf numFmtId="165" fontId="23" fillId="2" borderId="8" xfId="0" applyNumberFormat="1" applyFont="1" applyFill="1" applyBorder="1" applyAlignment="1">
      <alignment horizontal="left" vertical="center"/>
    </xf>
    <xf numFmtId="173" fontId="27" fillId="2" borderId="15" xfId="0" applyNumberFormat="1" applyFont="1" applyFill="1" applyBorder="1" applyAlignment="1" applyProtection="1">
      <alignment horizontal="center" vertical="center"/>
      <protection locked="0"/>
    </xf>
    <xf numFmtId="164" fontId="24" fillId="2" borderId="18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Border="1" applyAlignment="1">
      <alignment horizontal="left" vertical="center"/>
    </xf>
    <xf numFmtId="165" fontId="23" fillId="2" borderId="8" xfId="0" applyNumberFormat="1" applyFont="1" applyFill="1" applyBorder="1" applyAlignment="1" applyProtection="1">
      <alignment horizontal="left" vertical="center"/>
      <protection locked="0"/>
    </xf>
    <xf numFmtId="164" fontId="31" fillId="8" borderId="6" xfId="0" applyNumberFormat="1" applyFont="1" applyFill="1" applyBorder="1" applyAlignment="1" applyProtection="1">
      <alignment horizontal="center" vertical="center"/>
      <protection locked="0"/>
    </xf>
    <xf numFmtId="164" fontId="24" fillId="3" borderId="15" xfId="0" applyNumberFormat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18" xfId="0" applyFont="1" applyBorder="1" applyProtection="1">
      <protection locked="0"/>
    </xf>
    <xf numFmtId="165" fontId="27" fillId="0" borderId="0" xfId="0" applyNumberFormat="1" applyFont="1" applyAlignment="1">
      <alignment vertical="center"/>
    </xf>
    <xf numFmtId="1" fontId="25" fillId="0" borderId="19" xfId="0" applyNumberFormat="1" applyFont="1" applyBorder="1" applyAlignment="1" applyProtection="1">
      <alignment horizontal="center" vertical="center"/>
      <protection locked="0"/>
    </xf>
    <xf numFmtId="174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Border="1" applyAlignment="1">
      <alignment vertical="center"/>
    </xf>
  </cellXfs>
  <cellStyles count="2">
    <cellStyle name="Moeda 3" xfId="1" xr:uid="{D92A1979-2482-4AA8-834A-62BFA67124B4}"/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41DD840-B810-436A-9286-0178C538E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EE591E0-1EEA-4942-A5E2-1D853C8E32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C915B21-B51C-467F-A76C-F8ECD17D7B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S%20HOSPITAIS%20PROVIS&#211;RIOS/HPR-3%20IMBIRIREIRA/ABRIL.2021/CGM/PCF_04.2021_HPR3_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</v>
          </cell>
          <cell r="Q5" t="str">
            <v>Fundação Professor Martiniano Fernades - IMIP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D1D7-7F85-49F7-A39C-0CD80D068E0F}">
  <sheetPr>
    <tabColor rgb="FFFFFF00"/>
  </sheetPr>
  <dimension ref="A1:BB493"/>
  <sheetViews>
    <sheetView showGridLines="0" tabSelected="1" topLeftCell="C265" zoomScale="80" zoomScaleNormal="80" workbookViewId="0">
      <selection activeCell="F253" sqref="F253:G25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9"/>
      <c r="D1" s="118" t="s">
        <v>406</v>
      </c>
      <c r="E1" s="23"/>
      <c r="F1" s="117" t="s">
        <v>405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5"/>
      <c r="D2" s="114" t="s">
        <v>404</v>
      </c>
      <c r="E2" s="13"/>
      <c r="F2" s="116" t="s">
        <v>403</v>
      </c>
      <c r="G2" s="116" t="s">
        <v>402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5"/>
      <c r="D3" s="114" t="s">
        <v>401</v>
      </c>
      <c r="E3" s="13"/>
      <c r="F3" s="107"/>
      <c r="G3" s="10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7"/>
      <c r="D4" s="192" t="s">
        <v>400</v>
      </c>
      <c r="F4" s="191">
        <v>44287</v>
      </c>
      <c r="G4" s="190">
        <v>1</v>
      </c>
      <c r="H4" s="2"/>
      <c r="I4" s="187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399</v>
      </c>
    </row>
    <row r="5" spans="1:54" ht="15.75" customHeight="1" x14ac:dyDescent="0.2">
      <c r="A5" s="6"/>
      <c r="B5" s="5"/>
      <c r="C5" s="110"/>
      <c r="E5" s="189"/>
      <c r="F5" s="188"/>
      <c r="G5" s="188"/>
      <c r="H5" s="2"/>
      <c r="I5" s="187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398</v>
      </c>
    </row>
    <row r="6" spans="1:54" ht="12.75" customHeight="1" x14ac:dyDescent="0.2">
      <c r="A6" s="6"/>
      <c r="B6" s="5"/>
      <c r="C6" s="106" t="s">
        <v>397</v>
      </c>
      <c r="D6" s="27"/>
      <c r="E6" s="186" t="s">
        <v>78</v>
      </c>
      <c r="F6" s="185" t="s">
        <v>396</v>
      </c>
      <c r="G6" s="184" t="s">
        <v>1</v>
      </c>
      <c r="H6" s="2"/>
      <c r="I6" s="124"/>
      <c r="J6" s="124"/>
      <c r="K6" s="12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/>
      <c r="D7" s="19"/>
      <c r="E7" s="182"/>
      <c r="F7" s="181" t="s">
        <v>395</v>
      </c>
      <c r="G7" s="180" t="str">
        <f>IFERROR(VLOOKUP($C$7,'[1]DADOS (OCULTAR)'!$P$3:$R$56,3,0),"")</f>
        <v/>
      </c>
      <c r="H7" s="2"/>
      <c r="I7" s="124"/>
      <c r="J7" s="124"/>
      <c r="K7" s="12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9" t="str">
        <f>IFERROR(VLOOKUP($C$7,'[1]DADOS (OCULTAR)'!$P$3:$R$56,2,0),"")</f>
        <v/>
      </c>
      <c r="D8" s="21"/>
      <c r="E8" s="27"/>
      <c r="F8" s="178" t="s">
        <v>394</v>
      </c>
      <c r="G8" s="23"/>
      <c r="H8" s="2"/>
      <c r="I8" s="124"/>
      <c r="J8" s="124"/>
      <c r="K8" s="12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7" t="s">
        <v>11</v>
      </c>
      <c r="D9" s="25"/>
      <c r="E9" s="25"/>
      <c r="F9" s="176" t="s">
        <v>393</v>
      </c>
      <c r="G9" s="175" t="str">
        <f>IFERROR(VLOOKUP(C7,'[1]DADOS (OCULTAR)'!P3:S56,4,0),"")</f>
        <v/>
      </c>
      <c r="H9" s="131"/>
      <c r="I9" s="124"/>
      <c r="J9" s="124"/>
      <c r="K9" s="12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2" t="s">
        <v>392</v>
      </c>
      <c r="D10" s="21"/>
      <c r="E10" s="27"/>
      <c r="F10" s="174" t="s">
        <v>10</v>
      </c>
      <c r="G10" s="47"/>
      <c r="H10" s="131"/>
      <c r="I10" s="124"/>
      <c r="J10" s="124"/>
      <c r="K10" s="12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93"/>
      <c r="G11" s="19"/>
      <c r="H11" s="40" t="s">
        <v>388</v>
      </c>
      <c r="I11" s="124"/>
      <c r="J11" s="125"/>
      <c r="K11" s="125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93"/>
      <c r="G12" s="19"/>
      <c r="H12" s="40" t="s">
        <v>388</v>
      </c>
      <c r="I12" s="124"/>
      <c r="J12" s="125"/>
      <c r="K12" s="125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93"/>
      <c r="G13" s="19"/>
      <c r="H13" s="40" t="s">
        <v>388</v>
      </c>
      <c r="I13" s="124"/>
      <c r="J13" s="125"/>
      <c r="K13" s="12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93"/>
      <c r="G14" s="19"/>
      <c r="H14" s="131"/>
      <c r="I14" s="124"/>
      <c r="J14" s="125"/>
      <c r="K14" s="12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93"/>
      <c r="G15" s="19"/>
      <c r="H15" s="131"/>
      <c r="I15" s="124"/>
      <c r="J15" s="125"/>
      <c r="K15" s="12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3" t="s">
        <v>385</v>
      </c>
      <c r="D16" s="21"/>
      <c r="E16" s="27"/>
      <c r="F16" s="93"/>
      <c r="G16" s="19"/>
      <c r="H16" s="131"/>
      <c r="I16" s="124"/>
      <c r="J16" s="125"/>
      <c r="K16" s="1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2" t="s">
        <v>384</v>
      </c>
      <c r="D17" s="21"/>
      <c r="E17" s="27"/>
      <c r="F17" s="38">
        <f>SUM(F11:G15)-F16</f>
        <v>0</v>
      </c>
      <c r="G17" s="27"/>
      <c r="H17" s="131"/>
      <c r="I17" s="124"/>
      <c r="J17" s="125"/>
      <c r="K17" s="12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93">
        <v>14.17</v>
      </c>
      <c r="G18" s="19"/>
      <c r="H18" s="131"/>
      <c r="I18" s="124"/>
      <c r="J18" s="125"/>
      <c r="K18" s="12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56"/>
      <c r="G19" s="19"/>
      <c r="H19" s="131"/>
      <c r="I19" s="124"/>
      <c r="J19" s="125"/>
      <c r="K19" s="12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93"/>
      <c r="G20" s="19"/>
      <c r="H20" s="131"/>
      <c r="I20" s="124"/>
      <c r="J20" s="125"/>
      <c r="K20" s="1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93"/>
      <c r="G21" s="19"/>
      <c r="H21" s="131"/>
      <c r="I21" s="124"/>
      <c r="J21" s="125"/>
      <c r="K21" s="1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93"/>
      <c r="G22" s="19"/>
      <c r="H22" s="131"/>
      <c r="I22" s="124"/>
      <c r="J22" s="125"/>
      <c r="K22" s="12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93"/>
      <c r="G23" s="19"/>
      <c r="H23" s="131"/>
      <c r="I23" s="124"/>
      <c r="J23" s="125"/>
      <c r="K23" s="12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2" t="s">
        <v>377</v>
      </c>
      <c r="D24" s="21"/>
      <c r="E24" s="27"/>
      <c r="F24" s="171">
        <f>SUM(F18:G23)</f>
        <v>14.17</v>
      </c>
      <c r="G24" s="27"/>
      <c r="H24" s="131"/>
      <c r="I24" s="124"/>
      <c r="J24" s="125"/>
      <c r="K24" s="1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2" t="s">
        <v>376</v>
      </c>
      <c r="D25" s="21"/>
      <c r="E25" s="27"/>
      <c r="F25" s="38">
        <f>F24+F17</f>
        <v>14.17</v>
      </c>
      <c r="G25" s="27"/>
      <c r="H25" s="131"/>
      <c r="I25" s="124"/>
      <c r="J25" s="125"/>
      <c r="K25" s="12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70"/>
      <c r="D26" s="66"/>
      <c r="E26" s="66"/>
      <c r="F26" s="169"/>
      <c r="G26" s="168"/>
      <c r="H26" s="131"/>
      <c r="I26" s="124"/>
      <c r="J26" s="125"/>
      <c r="K26" s="12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2" t="s">
        <v>375</v>
      </c>
      <c r="D27" s="21"/>
      <c r="E27" s="27"/>
      <c r="F27" s="38" t="s">
        <v>10</v>
      </c>
      <c r="G27" s="27"/>
      <c r="H27" s="131"/>
      <c r="I27" s="124"/>
      <c r="J27" s="125"/>
      <c r="K27" s="12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7" t="s">
        <v>374</v>
      </c>
      <c r="D28" s="21"/>
      <c r="E28" s="27"/>
      <c r="F28" s="166">
        <f>F29+SUM(F35:F38)</f>
        <v>0</v>
      </c>
      <c r="G28" s="27"/>
      <c r="H28" s="40"/>
      <c r="I28" s="159"/>
      <c r="J28" s="125"/>
      <c r="K28" s="12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1"/>
      <c r="B29" s="5"/>
      <c r="C29" s="165" t="s">
        <v>373</v>
      </c>
      <c r="D29" s="21"/>
      <c r="E29" s="27"/>
      <c r="F29" s="164">
        <f>F30+F33+F34</f>
        <v>0</v>
      </c>
      <c r="G29" s="27"/>
      <c r="H29" s="40"/>
      <c r="I29" s="159"/>
      <c r="J29" s="125"/>
      <c r="K29" s="12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3" t="s">
        <v>372</v>
      </c>
      <c r="D30" s="21"/>
      <c r="E30" s="27"/>
      <c r="F30" s="162">
        <f>F31+F32</f>
        <v>0</v>
      </c>
      <c r="G30" s="27"/>
      <c r="H30" s="40"/>
      <c r="I30" s="159"/>
      <c r="J30" s="125"/>
      <c r="K30" s="12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1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9"/>
      <c r="J31" s="125"/>
      <c r="K31" s="12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1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9"/>
      <c r="J32" s="125"/>
      <c r="K32" s="12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1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9"/>
      <c r="J33" s="125"/>
      <c r="K33" s="12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1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9"/>
      <c r="J34" s="125"/>
      <c r="K34" s="125"/>
      <c r="L34" s="1"/>
      <c r="M34" s="16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9"/>
      <c r="J35" s="125"/>
      <c r="K35" s="125"/>
      <c r="L35" s="160"/>
      <c r="M35" s="5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9"/>
      <c r="J36" s="125"/>
      <c r="K36" s="125"/>
      <c r="L36" s="160"/>
      <c r="M36" s="54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9"/>
      <c r="J37" s="125"/>
      <c r="K37" s="125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2" t="s">
        <v>356</v>
      </c>
      <c r="D38" s="21"/>
      <c r="E38" s="27"/>
      <c r="F38" s="38">
        <f>F39+F43+F47</f>
        <v>0</v>
      </c>
      <c r="G38" s="27"/>
      <c r="H38" s="40"/>
      <c r="I38" s="159"/>
      <c r="J38" s="125"/>
      <c r="K38" s="12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8" t="s">
        <v>355</v>
      </c>
      <c r="D39" s="21"/>
      <c r="E39" s="27"/>
      <c r="F39" s="128">
        <f>SUM(F40:G42)</f>
        <v>0</v>
      </c>
      <c r="G39" s="27"/>
      <c r="H39" s="40"/>
      <c r="I39" s="157"/>
      <c r="J39" s="125"/>
      <c r="K39" s="12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0</v>
      </c>
      <c r="G40" s="27"/>
      <c r="H40" s="40" t="s">
        <v>339</v>
      </c>
      <c r="I40" s="157"/>
      <c r="J40" s="125"/>
      <c r="K40" s="12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0</v>
      </c>
      <c r="G41" s="27"/>
      <c r="H41" s="40" t="s">
        <v>339</v>
      </c>
      <c r="I41" s="157"/>
      <c r="J41" s="125"/>
      <c r="K41" s="12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 t="str">
        <f>IF(G6="SIM","",SUM('[1]MEM.CÁLC.FP.'!G6:G7))</f>
        <v/>
      </c>
      <c r="G42" s="27"/>
      <c r="H42" s="40" t="s">
        <v>339</v>
      </c>
      <c r="I42" s="157"/>
      <c r="J42" s="125"/>
      <c r="K42" s="12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0</v>
      </c>
      <c r="G43" s="27"/>
      <c r="H43" s="40"/>
      <c r="I43" s="124"/>
      <c r="J43" s="125"/>
      <c r="K43" s="1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0</v>
      </c>
      <c r="G44" s="27"/>
      <c r="H44" s="40" t="s">
        <v>339</v>
      </c>
      <c r="I44" s="124"/>
      <c r="J44" s="125"/>
      <c r="K44" s="1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0</v>
      </c>
      <c r="G45" s="27"/>
      <c r="H45" s="40" t="s">
        <v>339</v>
      </c>
      <c r="I45" s="124"/>
      <c r="J45" s="125"/>
      <c r="K45" s="1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 t="str">
        <f>IF(G6="SIM","",SUM('[1]MEM.CÁLC.FP.'!G9:G10))</f>
        <v/>
      </c>
      <c r="G46" s="27"/>
      <c r="H46" s="40" t="s">
        <v>339</v>
      </c>
      <c r="I46" s="124"/>
      <c r="J46" s="125"/>
      <c r="K46" s="12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0</v>
      </c>
      <c r="G47" s="27"/>
      <c r="H47" s="40"/>
      <c r="I47" s="157"/>
      <c r="J47" s="125"/>
      <c r="K47" s="12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0</v>
      </c>
      <c r="G48" s="27"/>
      <c r="H48" s="40" t="s">
        <v>339</v>
      </c>
      <c r="I48" s="157"/>
      <c r="J48" s="125"/>
      <c r="K48" s="12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0</v>
      </c>
      <c r="G49" s="27"/>
      <c r="H49" s="40" t="s">
        <v>339</v>
      </c>
      <c r="I49" s="157"/>
      <c r="J49" s="125"/>
      <c r="K49" s="12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 t="str">
        <f>IF(G6="SIM","",SUM('[1]MEM.CÁLC.FP.'!G12:G15))</f>
        <v/>
      </c>
      <c r="G50" s="27"/>
      <c r="H50" s="40" t="s">
        <v>339</v>
      </c>
      <c r="I50" s="126"/>
      <c r="J50" s="125"/>
      <c r="K50" s="12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0</v>
      </c>
      <c r="G51" s="27"/>
      <c r="H51" s="40" t="s">
        <v>339</v>
      </c>
      <c r="I51" s="157"/>
      <c r="J51" s="125"/>
      <c r="K51" s="12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2" t="s">
        <v>338</v>
      </c>
      <c r="D52" s="21"/>
      <c r="E52" s="27"/>
      <c r="F52" s="38">
        <f>SUM(F53:G60)</f>
        <v>0</v>
      </c>
      <c r="G52" s="27"/>
      <c r="H52" s="131"/>
      <c r="I52" s="124"/>
      <c r="J52" s="125"/>
      <c r="K52" s="12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93"/>
      <c r="G53" s="19"/>
      <c r="H53" s="40" t="s">
        <v>95</v>
      </c>
      <c r="I53" s="124"/>
      <c r="J53" s="125"/>
      <c r="K53" s="12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93"/>
      <c r="G54" s="19"/>
      <c r="H54" s="40" t="s">
        <v>95</v>
      </c>
      <c r="I54" s="124"/>
      <c r="J54" s="125"/>
      <c r="K54" s="125"/>
      <c r="L54" s="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93"/>
      <c r="G55" s="19"/>
      <c r="H55" s="40" t="s">
        <v>95</v>
      </c>
      <c r="I55" s="124"/>
      <c r="J55" s="125"/>
      <c r="K55" s="125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93"/>
      <c r="G56" s="19"/>
      <c r="H56" s="40" t="s">
        <v>95</v>
      </c>
      <c r="I56" s="124"/>
      <c r="J56" s="125"/>
      <c r="K56" s="125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93"/>
      <c r="G57" s="19"/>
      <c r="H57" s="40" t="s">
        <v>95</v>
      </c>
      <c r="I57" s="124"/>
      <c r="J57" s="125"/>
      <c r="K57" s="125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93"/>
      <c r="G58" s="19"/>
      <c r="H58" s="40" t="s">
        <v>95</v>
      </c>
      <c r="I58" s="124"/>
      <c r="J58" s="125"/>
      <c r="K58" s="125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56"/>
      <c r="G59" s="19"/>
      <c r="H59" s="40" t="s">
        <v>95</v>
      </c>
      <c r="I59" s="124"/>
      <c r="J59" s="125"/>
      <c r="K59" s="125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93"/>
      <c r="G60" s="19"/>
      <c r="H60" s="40" t="s">
        <v>95</v>
      </c>
      <c r="I60" s="124"/>
      <c r="J60" s="125"/>
      <c r="K60" s="12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2" t="s">
        <v>316</v>
      </c>
      <c r="D61" s="21"/>
      <c r="E61" s="27"/>
      <c r="F61" s="38">
        <f>SUM(F62:G66)+F67+F76+F77</f>
        <v>0</v>
      </c>
      <c r="G61" s="27"/>
      <c r="H61" s="131"/>
      <c r="I61" s="124"/>
      <c r="J61" s="125"/>
      <c r="K61" s="12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93"/>
      <c r="G62" s="19"/>
      <c r="H62" s="40" t="s">
        <v>95</v>
      </c>
      <c r="I62" s="124"/>
      <c r="J62" s="125"/>
      <c r="K62" s="12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93"/>
      <c r="G63" s="19"/>
      <c r="H63" s="40" t="s">
        <v>95</v>
      </c>
      <c r="I63" s="124"/>
      <c r="J63" s="125"/>
      <c r="K63" s="12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93"/>
      <c r="G64" s="19"/>
      <c r="H64" s="40" t="s">
        <v>95</v>
      </c>
      <c r="I64" s="124"/>
      <c r="J64" s="125"/>
      <c r="K64" s="12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93"/>
      <c r="G65" s="19"/>
      <c r="H65" s="40" t="s">
        <v>95</v>
      </c>
      <c r="I65" s="126"/>
      <c r="J65" s="125"/>
      <c r="K65" s="12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93"/>
      <c r="G66" s="19"/>
      <c r="H66" s="40" t="s">
        <v>95</v>
      </c>
      <c r="I66" s="124"/>
      <c r="J66" s="125"/>
      <c r="K66" s="12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0</v>
      </c>
      <c r="G67" s="27"/>
      <c r="H67" s="131"/>
      <c r="I67" s="124"/>
      <c r="J67" s="125"/>
      <c r="K67" s="12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93"/>
      <c r="G68" s="19"/>
      <c r="H68" s="40" t="s">
        <v>95</v>
      </c>
      <c r="I68" s="124"/>
      <c r="J68" s="125"/>
      <c r="K68" s="12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0</v>
      </c>
      <c r="G69" s="27"/>
      <c r="H69" s="131"/>
      <c r="I69" s="124"/>
      <c r="J69" s="125"/>
      <c r="K69" s="12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93"/>
      <c r="G70" s="19"/>
      <c r="H70" s="40" t="s">
        <v>95</v>
      </c>
      <c r="I70" s="124"/>
      <c r="J70" s="125"/>
      <c r="K70" s="12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1"/>
      <c r="I71" s="124"/>
      <c r="J71" s="125"/>
      <c r="K71" s="12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1"/>
      <c r="G72" s="19"/>
      <c r="H72" s="40" t="s">
        <v>95</v>
      </c>
      <c r="I72" s="124"/>
      <c r="J72" s="125"/>
      <c r="K72" s="12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1"/>
      <c r="G73" s="19"/>
      <c r="H73" s="40" t="s">
        <v>95</v>
      </c>
      <c r="I73" s="124"/>
      <c r="J73" s="125"/>
      <c r="K73" s="12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1"/>
      <c r="G74" s="19"/>
      <c r="H74" s="40" t="s">
        <v>95</v>
      </c>
      <c r="I74" s="124"/>
      <c r="J74" s="125"/>
      <c r="K74" s="12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1"/>
      <c r="G75" s="19"/>
      <c r="H75" s="40" t="s">
        <v>95</v>
      </c>
      <c r="I75" s="124"/>
      <c r="J75" s="125"/>
      <c r="K75" s="12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93"/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93"/>
      <c r="G77" s="19"/>
      <c r="H77" s="40" t="s">
        <v>95</v>
      </c>
      <c r="I77" s="124"/>
      <c r="J77" s="125"/>
      <c r="K77" s="12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2" t="s">
        <v>277</v>
      </c>
      <c r="D78" s="21"/>
      <c r="E78" s="27"/>
      <c r="F78" s="38">
        <f>F79+F80+F83</f>
        <v>0</v>
      </c>
      <c r="G78" s="27"/>
      <c r="H78" s="132"/>
      <c r="I78" s="124"/>
      <c r="J78" s="125"/>
      <c r="K78" s="12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4"/>
      <c r="J79" s="125"/>
      <c r="K79" s="12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0</v>
      </c>
      <c r="G80" s="27"/>
      <c r="H80" s="131"/>
      <c r="I80" s="124"/>
      <c r="J80" s="125"/>
      <c r="K80" s="12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4"/>
      <c r="J81" s="125"/>
      <c r="K81" s="12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4"/>
      <c r="J82" s="125"/>
      <c r="K82" s="12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0</v>
      </c>
      <c r="G83" s="27"/>
      <c r="H83" s="131"/>
      <c r="I83" s="124"/>
      <c r="J83" s="125"/>
      <c r="K83" s="12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4"/>
      <c r="J84" s="125"/>
      <c r="K84" s="12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4"/>
      <c r="J85" s="125"/>
      <c r="K85" s="12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7"/>
      <c r="I86" s="124"/>
      <c r="J86" s="125"/>
      <c r="K86" s="12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4"/>
      <c r="J87" s="125"/>
      <c r="K87" s="12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7"/>
      <c r="H88" s="131"/>
      <c r="I88" s="124"/>
      <c r="J88" s="125"/>
      <c r="K88" s="12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9"/>
      <c r="D89" s="118" t="str">
        <f>D1</f>
        <v>DIRETORIA EXECUTIVA DE REGULAÇÃO MÉDIA E ALTA COMPLEXIDADE</v>
      </c>
      <c r="E89" s="23"/>
      <c r="F89" s="117" t="str">
        <f>F1</f>
        <v>Janeiro/2020 - Versão 4.0 - Revisão 07</v>
      </c>
      <c r="G89" s="27"/>
      <c r="H89" s="131"/>
      <c r="I89" s="124"/>
      <c r="J89" s="125"/>
      <c r="K89" s="12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5"/>
      <c r="D90" s="114" t="str">
        <f>D2</f>
        <v>DIRETORIA EXECUTIVA DE PLANEJAMENTO ORÇAMENTO E GESTÃO DA INFORMAÇÃO</v>
      </c>
      <c r="E90" s="13"/>
      <c r="F90" s="116" t="str">
        <f>F2</f>
        <v>MÊS/ANO COMPETÊNCIA</v>
      </c>
      <c r="G90" s="116" t="str">
        <f>G2</f>
        <v>ANO CONTRATO</v>
      </c>
      <c r="H90" s="131"/>
      <c r="I90" s="124"/>
      <c r="J90" s="125"/>
      <c r="K90" s="12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5"/>
      <c r="D91" s="114" t="str">
        <f>D3</f>
        <v>SECRETARIA  DE ADMINISTRAÇÃO E FINANÇAS</v>
      </c>
      <c r="E91" s="13"/>
      <c r="F91" s="107"/>
      <c r="G91" s="107"/>
      <c r="H91" s="131"/>
      <c r="I91" s="124"/>
      <c r="J91" s="125"/>
      <c r="K91" s="12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7"/>
      <c r="D92" s="113" t="e">
        <f>#REF!</f>
        <v>#REF!</v>
      </c>
      <c r="E92" s="66"/>
      <c r="F92" s="112">
        <f>$F$4</f>
        <v>44287</v>
      </c>
      <c r="G92" s="145">
        <f>IF(G4=0,"",G4)</f>
        <v>1</v>
      </c>
      <c r="H92" s="131"/>
      <c r="I92" s="124"/>
      <c r="J92" s="125"/>
      <c r="K92" s="12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10"/>
      <c r="D93" s="144" t="str">
        <f>D4</f>
        <v>DEMONSTRATIVO DE CONTRATOS SERVIÇOS TERCEIRIZADOS</v>
      </c>
      <c r="E93" s="143"/>
      <c r="F93" s="108"/>
      <c r="G93" s="107"/>
      <c r="H93" s="131"/>
      <c r="I93" s="124"/>
      <c r="J93" s="125"/>
      <c r="K93" s="12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6" t="s">
        <v>79</v>
      </c>
      <c r="D94" s="27"/>
      <c r="E94" s="105" t="s">
        <v>78</v>
      </c>
      <c r="F94" s="21"/>
      <c r="G94" s="27"/>
      <c r="H94" s="131"/>
      <c r="I94" s="124"/>
      <c r="J94" s="125"/>
      <c r="K94" s="12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4" t="str">
        <f>IF(C7=0,"",C7)</f>
        <v/>
      </c>
      <c r="D95" s="27"/>
      <c r="E95" s="142" t="str">
        <f>IF(E7=0,"",E7)</f>
        <v/>
      </c>
      <c r="F95" s="21"/>
      <c r="G95" s="27"/>
      <c r="H95" s="131"/>
      <c r="I95" s="124"/>
      <c r="J95" s="125"/>
      <c r="K95" s="12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2" t="s">
        <v>262</v>
      </c>
      <c r="D96" s="21"/>
      <c r="E96" s="27"/>
      <c r="F96" s="30" t="s">
        <v>10</v>
      </c>
      <c r="G96" s="27"/>
      <c r="H96" s="131"/>
      <c r="I96" s="124"/>
      <c r="J96" s="125"/>
      <c r="K96" s="12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2" t="s">
        <v>261</v>
      </c>
      <c r="D97" s="21"/>
      <c r="E97" s="27"/>
      <c r="F97" s="38">
        <f>F98+F101+F102+F103+F111+F109+F110</f>
        <v>0</v>
      </c>
      <c r="G97" s="27"/>
      <c r="H97" s="131"/>
      <c r="I97" s="124"/>
      <c r="J97" s="125"/>
      <c r="K97" s="12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0</v>
      </c>
      <c r="G98" s="27"/>
      <c r="H98" s="131"/>
      <c r="I98" s="124"/>
      <c r="J98" s="125"/>
      <c r="K98" s="12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0</v>
      </c>
      <c r="G99" s="27"/>
      <c r="H99" s="40" t="s">
        <v>92</v>
      </c>
      <c r="I99" s="124"/>
      <c r="J99" s="125"/>
      <c r="K99" s="12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0</v>
      </c>
      <c r="G100" s="27"/>
      <c r="H100" s="40" t="s">
        <v>92</v>
      </c>
      <c r="I100" s="124"/>
      <c r="J100" s="125"/>
      <c r="K100" s="12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4"/>
      <c r="J101" s="125"/>
      <c r="K101" s="12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4"/>
      <c r="J102" s="125"/>
      <c r="K102" s="12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2" t="s">
        <v>247</v>
      </c>
      <c r="D103" s="21"/>
      <c r="E103" s="27"/>
      <c r="F103" s="38">
        <f>F104+F105+F106+F107+F108</f>
        <v>0</v>
      </c>
      <c r="G103" s="27"/>
      <c r="H103" s="131"/>
      <c r="I103" s="124"/>
      <c r="J103" s="125"/>
      <c r="K103" s="12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4"/>
      <c r="J104" s="125"/>
      <c r="K104" s="12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4"/>
      <c r="J105" s="125"/>
      <c r="K105" s="12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0</v>
      </c>
      <c r="G106" s="27"/>
      <c r="H106" s="40" t="s">
        <v>92</v>
      </c>
      <c r="I106" s="124"/>
      <c r="J106" s="125"/>
      <c r="K106" s="12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4"/>
      <c r="J107" s="125"/>
      <c r="K107" s="12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0</v>
      </c>
      <c r="G108" s="27"/>
      <c r="H108" s="40" t="s">
        <v>92</v>
      </c>
      <c r="I108" s="124"/>
      <c r="J108" s="125"/>
      <c r="K108" s="12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4"/>
      <c r="J109" s="125"/>
      <c r="K109" s="12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4"/>
      <c r="J110" s="125"/>
      <c r="K110" s="12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0</v>
      </c>
      <c r="G111" s="27"/>
      <c r="H111" s="131"/>
      <c r="I111" s="124"/>
      <c r="J111" s="125"/>
      <c r="K111" s="12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4"/>
      <c r="J112" s="125"/>
      <c r="K112" s="12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0</v>
      </c>
      <c r="G113" s="27"/>
      <c r="H113" s="40" t="s">
        <v>92</v>
      </c>
      <c r="I113" s="124"/>
      <c r="J113" s="125"/>
      <c r="K113" s="12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2" t="s">
        <v>221</v>
      </c>
      <c r="D114" s="21"/>
      <c r="E114" s="27"/>
      <c r="F114" s="38">
        <f>F115+F130+F134</f>
        <v>0</v>
      </c>
      <c r="G114" s="27"/>
      <c r="H114" s="132"/>
      <c r="I114" s="124"/>
      <c r="J114" s="125"/>
      <c r="K114" s="12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2" t="s">
        <v>220</v>
      </c>
      <c r="D115" s="21"/>
      <c r="E115" s="27"/>
      <c r="F115" s="38">
        <f>F116+F123+F127</f>
        <v>0</v>
      </c>
      <c r="G115" s="27"/>
      <c r="H115" s="131"/>
      <c r="I115" s="124"/>
      <c r="J115" s="125"/>
      <c r="K115" s="12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0</v>
      </c>
      <c r="G116" s="27"/>
      <c r="H116" s="131"/>
      <c r="I116" s="124"/>
      <c r="J116" s="125"/>
      <c r="K116" s="12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4"/>
      <c r="J117" s="125"/>
      <c r="K117" s="12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4"/>
      <c r="J118" s="125"/>
      <c r="K118" s="12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4"/>
      <c r="J119" s="125"/>
      <c r="K119" s="12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4"/>
      <c r="J120" s="125"/>
      <c r="K120" s="12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4"/>
      <c r="J121" s="125"/>
      <c r="K121" s="12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4"/>
      <c r="J122" s="125"/>
      <c r="K122" s="12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0</v>
      </c>
      <c r="G123" s="27"/>
      <c r="H123" s="131"/>
      <c r="I123" s="124"/>
      <c r="J123" s="125"/>
      <c r="K123" s="12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4"/>
      <c r="J124" s="125"/>
      <c r="K124" s="12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4"/>
      <c r="J125" s="125"/>
      <c r="K125" s="12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4"/>
      <c r="J126" s="125"/>
      <c r="K126" s="12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1"/>
      <c r="I127" s="124"/>
      <c r="J127" s="125"/>
      <c r="K127" s="12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4"/>
      <c r="J128" s="125"/>
      <c r="K128" s="12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4"/>
      <c r="J129" s="125"/>
      <c r="K129" s="12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2" t="s">
        <v>192</v>
      </c>
      <c r="D130" s="21"/>
      <c r="E130" s="27"/>
      <c r="F130" s="38">
        <f>SUM(F131:F133)</f>
        <v>0</v>
      </c>
      <c r="G130" s="27"/>
      <c r="H130" s="131"/>
      <c r="I130" s="124"/>
      <c r="J130" s="125"/>
      <c r="K130" s="12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4"/>
      <c r="J131" s="125"/>
      <c r="K131" s="12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4"/>
      <c r="J132" s="125"/>
      <c r="K132" s="12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4"/>
      <c r="J133" s="125"/>
      <c r="K133" s="12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2" t="s">
        <v>183</v>
      </c>
      <c r="D134" s="21"/>
      <c r="E134" s="27"/>
      <c r="F134" s="38">
        <f>F135+F148</f>
        <v>0</v>
      </c>
      <c r="G134" s="27"/>
      <c r="H134" s="140"/>
      <c r="I134" s="124"/>
      <c r="J134" s="125"/>
      <c r="K134" s="12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0</v>
      </c>
      <c r="G135" s="27"/>
      <c r="H135" s="141"/>
      <c r="I135" s="124"/>
      <c r="J135" s="125"/>
      <c r="K135" s="12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0</v>
      </c>
      <c r="G136" s="27"/>
      <c r="H136" s="140"/>
      <c r="I136" s="124"/>
      <c r="J136" s="125"/>
      <c r="K136" s="12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4"/>
      <c r="J137" s="125"/>
      <c r="K137" s="12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4"/>
      <c r="J138" s="125"/>
      <c r="K138" s="12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4"/>
      <c r="J139" s="125"/>
      <c r="K139" s="12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4"/>
      <c r="J140" s="125"/>
      <c r="K140" s="12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4"/>
      <c r="J141" s="125"/>
      <c r="K141" s="12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4"/>
      <c r="J142" s="125"/>
      <c r="K142" s="12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4"/>
      <c r="J143" s="125"/>
      <c r="K143" s="12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0</v>
      </c>
      <c r="G144" s="27"/>
      <c r="H144" s="40" t="s">
        <v>92</v>
      </c>
      <c r="I144" s="124"/>
      <c r="J144" s="125"/>
      <c r="K144" s="12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0</v>
      </c>
      <c r="G145" s="27"/>
      <c r="H145" s="40" t="s">
        <v>92</v>
      </c>
      <c r="I145" s="124"/>
      <c r="J145" s="125"/>
      <c r="K145" s="12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4"/>
      <c r="J146" s="125"/>
      <c r="K146" s="12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4"/>
      <c r="J147" s="125"/>
      <c r="K147" s="12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2" t="s">
        <v>151</v>
      </c>
      <c r="D148" s="21"/>
      <c r="E148" s="27"/>
      <c r="F148" s="38">
        <f>SUM(F149:G151)</f>
        <v>0</v>
      </c>
      <c r="G148" s="27"/>
      <c r="H148" s="40"/>
      <c r="I148" s="124"/>
      <c r="J148" s="125"/>
      <c r="K148" s="12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0</v>
      </c>
      <c r="G149" s="27"/>
      <c r="H149" s="40" t="s">
        <v>141</v>
      </c>
      <c r="I149" s="124"/>
      <c r="J149" s="125"/>
      <c r="K149" s="12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0</v>
      </c>
      <c r="G150" s="27"/>
      <c r="H150" s="40" t="s">
        <v>141</v>
      </c>
      <c r="I150" s="124"/>
      <c r="J150" s="125"/>
      <c r="K150" s="12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4"/>
      <c r="J151" s="125"/>
      <c r="K151" s="12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2" t="s">
        <v>140</v>
      </c>
      <c r="D152" s="21"/>
      <c r="E152" s="27"/>
      <c r="F152" s="38">
        <f>F153+F160</f>
        <v>0</v>
      </c>
      <c r="G152" s="27"/>
      <c r="H152" s="131"/>
      <c r="I152" s="124"/>
      <c r="J152" s="125"/>
      <c r="K152" s="12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2" t="s">
        <v>139</v>
      </c>
      <c r="D153" s="21"/>
      <c r="E153" s="27"/>
      <c r="F153" s="38">
        <f>F154+F158+F159</f>
        <v>0</v>
      </c>
      <c r="G153" s="27"/>
      <c r="H153" s="131"/>
      <c r="I153" s="124"/>
      <c r="J153" s="125"/>
      <c r="K153" s="12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1"/>
      <c r="I154" s="124"/>
      <c r="J154" s="125"/>
      <c r="K154" s="12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4"/>
      <c r="J155" s="125"/>
      <c r="K155" s="12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4"/>
      <c r="J156" s="125"/>
      <c r="K156" s="12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4"/>
      <c r="J157" s="125"/>
      <c r="K157" s="12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4"/>
      <c r="J158" s="125"/>
      <c r="K158" s="12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4"/>
      <c r="J159" s="125"/>
      <c r="K159" s="12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2" t="s">
        <v>124</v>
      </c>
      <c r="D160" s="21"/>
      <c r="E160" s="27"/>
      <c r="F160" s="38">
        <f>F161+F166+F167+F168</f>
        <v>0</v>
      </c>
      <c r="G160" s="27"/>
      <c r="H160" s="131"/>
      <c r="I160" s="124"/>
      <c r="J160" s="125"/>
      <c r="K160" s="12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0</v>
      </c>
      <c r="G161" s="27"/>
      <c r="H161" s="131"/>
      <c r="I161" s="124"/>
      <c r="J161" s="125"/>
      <c r="K161" s="12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0</v>
      </c>
      <c r="G162" s="27"/>
      <c r="H162" s="40" t="s">
        <v>92</v>
      </c>
      <c r="I162" s="124"/>
      <c r="J162" s="125"/>
      <c r="K162" s="12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0</v>
      </c>
      <c r="G163" s="27"/>
      <c r="H163" s="40" t="s">
        <v>92</v>
      </c>
      <c r="I163" s="124"/>
      <c r="J163" s="125"/>
      <c r="K163" s="12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0</v>
      </c>
      <c r="G164" s="27"/>
      <c r="H164" s="40" t="s">
        <v>92</v>
      </c>
      <c r="I164" s="124"/>
      <c r="J164" s="125"/>
      <c r="K164" s="12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0</v>
      </c>
      <c r="G165" s="27"/>
      <c r="H165" s="40" t="s">
        <v>92</v>
      </c>
      <c r="I165" s="124"/>
      <c r="J165" s="125"/>
      <c r="K165" s="12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0</v>
      </c>
      <c r="G166" s="27"/>
      <c r="H166" s="40" t="s">
        <v>92</v>
      </c>
      <c r="I166" s="124"/>
      <c r="J166" s="125"/>
      <c r="K166" s="12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4"/>
      <c r="J167" s="125"/>
      <c r="K167" s="12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4"/>
      <c r="J168" s="125"/>
      <c r="K168" s="12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2" t="s">
        <v>104</v>
      </c>
      <c r="D169" s="21"/>
      <c r="E169" s="27"/>
      <c r="F169" s="38">
        <f>SUM(F170:G173)</f>
        <v>0</v>
      </c>
      <c r="G169" s="27"/>
      <c r="H169" s="131"/>
      <c r="I169" s="124"/>
      <c r="J169" s="125"/>
      <c r="K169" s="12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2" t="s">
        <v>94</v>
      </c>
      <c r="D174" s="21"/>
      <c r="E174" s="27"/>
      <c r="F174" s="38">
        <f>F14+F19</f>
        <v>0</v>
      </c>
      <c r="G174" s="27"/>
      <c r="H174" s="40"/>
      <c r="I174" s="12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2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2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4"/>
      <c r="J176" s="125"/>
      <c r="K176" s="12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9" t="s">
        <v>91</v>
      </c>
      <c r="D177" s="21"/>
      <c r="E177" s="27"/>
      <c r="F177" s="128">
        <f>F28+F52+F61+F78+F97+F114+F152+F169+F174+F175+F176</f>
        <v>0</v>
      </c>
      <c r="G177" s="27"/>
      <c r="H177" s="132"/>
      <c r="I177" s="124"/>
      <c r="J177" s="125"/>
      <c r="K177" s="12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9" t="s">
        <v>90</v>
      </c>
      <c r="D178" s="21"/>
      <c r="E178" s="27"/>
      <c r="F178" s="128">
        <f>F25-F177</f>
        <v>14.17</v>
      </c>
      <c r="G178" s="27"/>
      <c r="H178" s="131"/>
      <c r="I178" s="16"/>
      <c r="J178" s="125"/>
      <c r="K178" s="12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2" t="s">
        <v>89</v>
      </c>
      <c r="D179" s="21"/>
      <c r="E179" s="27"/>
      <c r="F179" s="3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27"/>
      <c r="H179" s="126"/>
      <c r="I179" s="130"/>
      <c r="J179" s="125"/>
      <c r="K179" s="12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9" t="s">
        <v>88</v>
      </c>
      <c r="D180" s="21"/>
      <c r="E180" s="27"/>
      <c r="F180" s="128">
        <f>F177+F179</f>
        <v>0</v>
      </c>
      <c r="G180" s="27"/>
      <c r="H180" s="126"/>
      <c r="I180" s="126"/>
      <c r="J180" s="125"/>
      <c r="K180" s="12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9" t="s">
        <v>87</v>
      </c>
      <c r="D181" s="21"/>
      <c r="E181" s="27"/>
      <c r="F181" s="128">
        <f>F178-F179</f>
        <v>14.17</v>
      </c>
      <c r="G181" s="27"/>
      <c r="H181" s="127"/>
      <c r="I181" s="126"/>
      <c r="J181" s="125"/>
      <c r="K181" s="12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3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4"/>
      <c r="J182" s="124"/>
      <c r="K182" s="1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3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2" t="s">
        <v>84</v>
      </c>
      <c r="D184" s="21"/>
      <c r="E184" s="27"/>
      <c r="F184" s="121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20" t="s">
        <v>82</v>
      </c>
      <c r="D185" s="25"/>
      <c r="E185" s="25"/>
      <c r="F185" s="25"/>
      <c r="G185" s="23"/>
      <c r="H185" s="102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8"/>
      <c r="H186" s="102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2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2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9"/>
      <c r="D189" s="118" t="str">
        <f>D1</f>
        <v>DIRETORIA EXECUTIVA DE REGULAÇÃO MÉDIA E ALTA COMPLEXIDADE</v>
      </c>
      <c r="E189" s="23"/>
      <c r="F189" s="117" t="str">
        <f>F1</f>
        <v>Janeiro/2020 - Versão 4.0 - Revisão 07</v>
      </c>
      <c r="G189" s="27"/>
      <c r="H189" s="102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5"/>
      <c r="D190" s="114" t="str">
        <f>D2</f>
        <v>DIRETORIA EXECUTIVA DE PLANEJAMENTO ORÇAMENTO E GESTÃO DA INFORMAÇÃO</v>
      </c>
      <c r="E190" s="13"/>
      <c r="F190" s="116" t="str">
        <f>F2</f>
        <v>MÊS/ANO COMPETÊNCIA</v>
      </c>
      <c r="G190" s="116" t="str">
        <f>G2</f>
        <v>ANO CONTRATO</v>
      </c>
      <c r="H190" s="102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5"/>
      <c r="D191" s="114" t="str">
        <f>D3</f>
        <v>SECRETARIA  DE ADMINISTRAÇÃO E FINANÇAS</v>
      </c>
      <c r="E191" s="13"/>
      <c r="F191" s="107"/>
      <c r="G191" s="107"/>
      <c r="H191" s="102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7"/>
      <c r="D192" s="113" t="e">
        <f>#REF!</f>
        <v>#REF!</v>
      </c>
      <c r="E192" s="66"/>
      <c r="F192" s="112">
        <f>$F$4</f>
        <v>44287</v>
      </c>
      <c r="G192" s="111">
        <f>IF(G4=0,"",G4)</f>
        <v>1</v>
      </c>
      <c r="H192" s="102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10"/>
      <c r="D193" s="109" t="s">
        <v>80</v>
      </c>
      <c r="E193" s="48"/>
      <c r="F193" s="108"/>
      <c r="G193" s="107"/>
      <c r="H193" s="102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6" t="s">
        <v>79</v>
      </c>
      <c r="D194" s="27"/>
      <c r="E194" s="105" t="s">
        <v>78</v>
      </c>
      <c r="F194" s="21"/>
      <c r="G194" s="27"/>
      <c r="H194" s="102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4" t="str">
        <f>IF(C7=0,"",C7)</f>
        <v/>
      </c>
      <c r="D195" s="27"/>
      <c r="E195" s="103" t="str">
        <f>IF(E7=0,"",E7)</f>
        <v/>
      </c>
      <c r="F195" s="21"/>
      <c r="G195" s="27"/>
      <c r="H195" s="102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101" t="s">
        <v>77</v>
      </c>
      <c r="D196" s="1"/>
      <c r="E196" s="1"/>
      <c r="F196" s="3"/>
      <c r="G196" s="98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100"/>
      <c r="E197" s="66"/>
      <c r="F197" s="3"/>
      <c r="G197" s="98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9" t="s">
        <v>76</v>
      </c>
      <c r="D198" s="1"/>
      <c r="E198" s="1"/>
      <c r="F198" s="3"/>
      <c r="G198" s="98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>
        <v>362.24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362.24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3"/>
      <c r="D204" s="52"/>
      <c r="E204" s="52"/>
      <c r="F204" s="51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2"/>
      <c r="E205" s="52"/>
      <c r="F205" s="51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/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56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v>56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3"/>
      <c r="D211" s="52"/>
      <c r="E211" s="52"/>
      <c r="F211" s="51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7"/>
      <c r="D212" s="96"/>
      <c r="E212" s="96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2"/>
      <c r="E213" s="52"/>
      <c r="F213" s="51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5">
        <v>68306.490000000005</v>
      </c>
      <c r="G215" s="94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56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14.17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68264.66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2"/>
      <c r="E221" s="52"/>
      <c r="F221" s="51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68626.900000000009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2"/>
      <c r="E225" s="52"/>
      <c r="F225" s="51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8"/>
      <c r="E232" s="48"/>
      <c r="F232" s="48"/>
      <c r="G232" s="47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2"/>
      <c r="E234" s="52"/>
      <c r="F234" s="51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1"/>
      <c r="G240" s="50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1"/>
      <c r="G241" s="50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2"/>
      <c r="F242" s="51"/>
      <c r="G242" s="50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/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/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2"/>
      <c r="F249" s="51"/>
      <c r="G249" s="50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/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1469589.86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/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/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1469589.86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1469589.86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3"/>
      <c r="D258" s="52"/>
      <c r="E258" s="52"/>
      <c r="F258" s="51"/>
      <c r="G258" s="51"/>
      <c r="H258" s="2"/>
      <c r="I258" s="1"/>
      <c r="J258" s="54"/>
      <c r="K258" s="1"/>
      <c r="L258" s="1"/>
      <c r="M258" s="5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2"/>
      <c r="E259" s="52"/>
      <c r="F259" s="51"/>
      <c r="G259" s="50"/>
      <c r="H259" s="2"/>
      <c r="I259" s="1"/>
      <c r="J259" s="1"/>
      <c r="K259" s="54"/>
      <c r="L259" s="1"/>
      <c r="M259" s="5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4"/>
      <c r="L260" s="1"/>
      <c r="M260" s="5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8"/>
      <c r="E261" s="47"/>
      <c r="F261" s="56">
        <v>-856346.55</v>
      </c>
      <c r="G261" s="55"/>
      <c r="H261" s="40" t="s">
        <v>25</v>
      </c>
      <c r="I261" s="1"/>
      <c r="J261" s="1"/>
      <c r="K261" s="54"/>
      <c r="L261" s="1"/>
      <c r="M261" s="5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7"/>
      <c r="H262" s="2"/>
      <c r="I262" s="1"/>
      <c r="J262" s="1"/>
      <c r="K262" s="54"/>
      <c r="L262" s="1"/>
      <c r="M262" s="5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-856346.55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3"/>
      <c r="D267" s="52"/>
      <c r="E267" s="52"/>
      <c r="F267" s="51"/>
      <c r="G267" s="5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2"/>
      <c r="E268" s="52"/>
      <c r="F268" s="51"/>
      <c r="G268" s="50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49" t="s">
        <v>26</v>
      </c>
      <c r="D270" s="48"/>
      <c r="E270" s="47"/>
      <c r="F270" s="46">
        <v>39764.94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39764.94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LlHYG980wvW7xiL/KIRC7OPFIJc3wECnd456dH/U0aNlVZojWf2u5nliS5/X2DPCedpeM4x5hDTCnWv5hQM6TQ==" saltValue="qorSJ0jNUa/pchORGAN+s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2021-06-14T14:52:15Z</dcterms:created>
  <dcterms:modified xsi:type="dcterms:W3CDTF">2021-06-14T14:52:29Z</dcterms:modified>
</cp:coreProperties>
</file>